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UMERA IZHAR\Shelter-NFI-CCCM Sector\Earthqauke Contingency Plan\"/>
    </mc:Choice>
  </mc:AlternateContent>
  <xr:revisionPtr revIDLastSave="0" documentId="8_{1D79FD78-E94E-47FD-9047-4A73EECA1114}" xr6:coauthVersionLast="47" xr6:coauthVersionMax="47" xr10:uidLastSave="{00000000-0000-0000-0000-000000000000}"/>
  <bookViews>
    <workbookView xWindow="-120" yWindow="-120" windowWidth="20730" windowHeight="11160" xr2:uid="{7FB46892-BE30-494E-A9EE-B4A8168D8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C9" i="1"/>
  <c r="D9" i="1" s="1"/>
  <c r="F9" i="1" s="1"/>
  <c r="C22" i="1"/>
  <c r="C21" i="1"/>
  <c r="D21" i="1" s="1"/>
  <c r="F21" i="1" s="1"/>
  <c r="D23" i="1"/>
  <c r="F23" i="1" s="1"/>
  <c r="D24" i="1"/>
  <c r="F24" i="1" s="1"/>
  <c r="D22" i="1"/>
  <c r="F22" i="1" s="1"/>
  <c r="C15" i="1"/>
  <c r="D15" i="1" s="1"/>
  <c r="F15" i="1" s="1"/>
  <c r="D16" i="1"/>
  <c r="F16" i="1" s="1"/>
  <c r="F10" i="1"/>
  <c r="F14" i="1"/>
  <c r="F17" i="1"/>
  <c r="D8" i="1"/>
  <c r="F8" i="1" s="1"/>
  <c r="C7" i="1"/>
  <c r="D7" i="1" s="1"/>
  <c r="F7" i="1" s="1"/>
  <c r="F25" i="1" l="1"/>
  <c r="F18" i="1"/>
</calcChain>
</file>

<file path=xl/sharedStrings.xml><?xml version="1.0" encoding="utf-8"?>
<sst xmlns="http://schemas.openxmlformats.org/spreadsheetml/2006/main" count="26" uniqueCount="26">
  <si>
    <t>Target (HH)</t>
  </si>
  <si>
    <t>Target (Ind)</t>
  </si>
  <si>
    <t>Unit Cost (USD)</t>
  </si>
  <si>
    <t>Total cost (USD)</t>
  </si>
  <si>
    <t>Activity</t>
  </si>
  <si>
    <t>Conduct structural surveys for shelters and buildings to assess safety</t>
  </si>
  <si>
    <t xml:space="preserve">Structural surveys / shelter safety assessments – covered by staffing costs or to engage a private sector consultant
</t>
  </si>
  <si>
    <t>Total for Phase 1</t>
  </si>
  <si>
    <t>Phase 1 (1-2 weeks): Immediate life-saving Relief</t>
  </si>
  <si>
    <t>Phase 2 (2-4 weeks): Early Recovery</t>
  </si>
  <si>
    <t>Debris Removal: Continue debris management efforts</t>
  </si>
  <si>
    <t>Structural Safety: Engage private sector consultants to assess building safety for non-residential structures</t>
  </si>
  <si>
    <t>Phase 3 (1-2 months): Rehabilitation and Reconstruction</t>
  </si>
  <si>
    <t>Civil Infrastructure Repair: Support access road and infrastructure repairs, costing about $200 per affected HH.</t>
  </si>
  <si>
    <t xml:space="preserve">Shelter Reconstruction: Begin reconstruction efforts ($1600/HH for 50% of households) 
</t>
  </si>
  <si>
    <t>Shelter Repair and Rehabilitation: repairs for transitional shelter ($800/HH for 50% of households).</t>
  </si>
  <si>
    <t>Training and Capacity Building: Provide construction training at $25/HH and capacity building for early recovery.</t>
  </si>
  <si>
    <t>Total for Phase 3</t>
  </si>
  <si>
    <t>No.</t>
  </si>
  <si>
    <t>Support safe demolition efforts for displaced households (for 30% of 1 million)</t>
  </si>
  <si>
    <t>Shelter and NFIs (emergency shelter kits, toolkits, winterization kits) for all displaced households (Stocks for 30% of the total target of 1 million)</t>
  </si>
  <si>
    <t>Site Preparation: Set up and manage displacement sites (for 30% of 1 million)</t>
  </si>
  <si>
    <t>Total for Phase 2</t>
  </si>
  <si>
    <t>CCCM Needs Assessment: Identify beneficiaries, map services, and coordinate immediate support at displacement sites. (Staff cost)</t>
  </si>
  <si>
    <t xml:space="preserve">Emergency Shelter and NFIs </t>
  </si>
  <si>
    <t>Earthquake Contingency Planning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</si>
</sst>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6" fontId="0" fillId="0" borderId="1" xfId="1" applyNumberFormat="1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5" fontId="0" fillId="0" borderId="1" xfId="1" applyNumberFormat="1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166" fontId="0" fillId="2" borderId="1" xfId="1" applyNumberFormat="1" applyFont="1" applyFill="1" applyBorder="1"/>
    <xf numFmtId="0" fontId="2" fillId="2" borderId="1" xfId="0" applyFont="1" applyFill="1" applyBorder="1" applyAlignment="1">
      <alignment horizontal="right" wrapText="1"/>
    </xf>
    <xf numFmtId="166" fontId="2" fillId="2" borderId="1" xfId="0" applyNumberFormat="1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166" fontId="0" fillId="3" borderId="1" xfId="1" applyNumberFormat="1" applyFont="1" applyFill="1" applyBorder="1"/>
    <xf numFmtId="0" fontId="2" fillId="3" borderId="1" xfId="0" applyFont="1" applyFill="1" applyBorder="1" applyAlignment="1">
      <alignment horizontal="right"/>
    </xf>
    <xf numFmtId="5" fontId="2" fillId="3" borderId="1" xfId="1" applyNumberFormat="1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2" fillId="4" borderId="1" xfId="0" applyFont="1" applyFill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right"/>
    </xf>
    <xf numFmtId="166" fontId="2" fillId="4" borderId="1" xfId="1" applyNumberFormat="1" applyFont="1" applyFill="1" applyBorder="1"/>
    <xf numFmtId="5" fontId="2" fillId="4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C35F-F275-42C0-A357-EAADE977F41D}">
  <dimension ref="A1:F25"/>
  <sheetViews>
    <sheetView tabSelected="1" topLeftCell="A13" workbookViewId="0">
      <selection activeCell="A3" sqref="A3"/>
    </sheetView>
  </sheetViews>
  <sheetFormatPr defaultRowHeight="15" x14ac:dyDescent="0.25"/>
  <cols>
    <col min="2" max="2" width="60.28515625" customWidth="1"/>
    <col min="3" max="3" width="10.7109375" customWidth="1"/>
    <col min="4" max="4" width="9.7109375" customWidth="1"/>
    <col min="5" max="5" width="9.42578125" bestFit="1" customWidth="1"/>
    <col min="6" max="6" width="13.28515625" bestFit="1" customWidth="1"/>
  </cols>
  <sheetData>
    <row r="1" spans="1:6" x14ac:dyDescent="0.25">
      <c r="A1" t="s">
        <v>24</v>
      </c>
    </row>
    <row r="2" spans="1:6" x14ac:dyDescent="0.25">
      <c r="A2" t="s">
        <v>25</v>
      </c>
    </row>
    <row r="4" spans="1:6" x14ac:dyDescent="0.25">
      <c r="B4" s="1"/>
    </row>
    <row r="5" spans="1:6" ht="30" x14ac:dyDescent="0.25">
      <c r="A5" s="3" t="s">
        <v>18</v>
      </c>
      <c r="B5" s="3" t="s">
        <v>4</v>
      </c>
      <c r="C5" s="6" t="s">
        <v>1</v>
      </c>
      <c r="D5" s="6" t="s">
        <v>0</v>
      </c>
      <c r="E5" s="6" t="s">
        <v>2</v>
      </c>
      <c r="F5" s="6" t="s">
        <v>3</v>
      </c>
    </row>
    <row r="6" spans="1:6" x14ac:dyDescent="0.25">
      <c r="A6" s="19"/>
      <c r="B6" s="20" t="s">
        <v>8</v>
      </c>
      <c r="C6" s="21"/>
      <c r="D6" s="21"/>
      <c r="E6" s="21"/>
      <c r="F6" s="21"/>
    </row>
    <row r="7" spans="1:6" ht="45" x14ac:dyDescent="0.25">
      <c r="A7" s="7">
        <v>1</v>
      </c>
      <c r="B7" s="4" t="s">
        <v>20</v>
      </c>
      <c r="C7" s="5">
        <f>30%*1000000</f>
        <v>300000</v>
      </c>
      <c r="D7" s="5">
        <f>C7/7</f>
        <v>42857.142857142855</v>
      </c>
      <c r="E7" s="8">
        <v>200</v>
      </c>
      <c r="F7" s="8">
        <f>E7*D7</f>
        <v>8571428.5714285709</v>
      </c>
    </row>
    <row r="8" spans="1:6" ht="30" x14ac:dyDescent="0.25">
      <c r="A8" s="7">
        <v>2</v>
      </c>
      <c r="B8" s="4" t="s">
        <v>5</v>
      </c>
      <c r="C8" s="5">
        <v>1000000</v>
      </c>
      <c r="D8" s="5">
        <f>C8/7</f>
        <v>142857.14285714287</v>
      </c>
      <c r="E8" s="8">
        <v>25</v>
      </c>
      <c r="F8" s="8">
        <f t="shared" ref="F8:F24" si="0">E8*D8</f>
        <v>3571428.5714285718</v>
      </c>
    </row>
    <row r="9" spans="1:6" ht="30" x14ac:dyDescent="0.25">
      <c r="A9" s="7">
        <v>3</v>
      </c>
      <c r="B9" s="4" t="s">
        <v>19</v>
      </c>
      <c r="C9" s="5">
        <f>300000</f>
        <v>300000</v>
      </c>
      <c r="D9" s="5">
        <f t="shared" ref="D9:D16" si="1">C9/7</f>
        <v>42857.142857142855</v>
      </c>
      <c r="E9" s="8">
        <v>100</v>
      </c>
      <c r="F9" s="8">
        <f t="shared" si="0"/>
        <v>4285714.2857142854</v>
      </c>
    </row>
    <row r="10" spans="1:6" ht="45" x14ac:dyDescent="0.25">
      <c r="A10" s="7">
        <v>4</v>
      </c>
      <c r="B10" s="4" t="s">
        <v>6</v>
      </c>
      <c r="C10" s="5">
        <v>1</v>
      </c>
      <c r="D10" s="5">
        <v>1</v>
      </c>
      <c r="E10" s="8">
        <v>100000</v>
      </c>
      <c r="F10" s="8">
        <f t="shared" si="0"/>
        <v>100000</v>
      </c>
    </row>
    <row r="11" spans="1:6" x14ac:dyDescent="0.25">
      <c r="A11" s="22"/>
      <c r="B11" s="23" t="s">
        <v>7</v>
      </c>
      <c r="C11" s="24"/>
      <c r="D11" s="24"/>
      <c r="E11" s="24"/>
      <c r="F11" s="25">
        <f>SUM(F7:F10)</f>
        <v>16528571.428571427</v>
      </c>
    </row>
    <row r="12" spans="1:6" x14ac:dyDescent="0.25">
      <c r="A12" s="2"/>
      <c r="B12" s="2"/>
      <c r="C12" s="5"/>
      <c r="D12" s="5"/>
      <c r="E12" s="5"/>
      <c r="F12" s="5"/>
    </row>
    <row r="13" spans="1:6" x14ac:dyDescent="0.25">
      <c r="A13" s="14"/>
      <c r="B13" s="15" t="s">
        <v>9</v>
      </c>
      <c r="C13" s="16"/>
      <c r="D13" s="16"/>
      <c r="E13" s="16"/>
      <c r="F13" s="16"/>
    </row>
    <row r="14" spans="1:6" ht="42.75" customHeight="1" x14ac:dyDescent="0.25">
      <c r="A14" s="2">
        <v>1</v>
      </c>
      <c r="B14" s="4" t="s">
        <v>23</v>
      </c>
      <c r="C14" s="5">
        <v>1</v>
      </c>
      <c r="D14" s="5">
        <v>1</v>
      </c>
      <c r="E14" s="8">
        <v>100000</v>
      </c>
      <c r="F14" s="8">
        <f t="shared" si="0"/>
        <v>100000</v>
      </c>
    </row>
    <row r="15" spans="1:6" ht="30" x14ac:dyDescent="0.25">
      <c r="A15" s="2">
        <v>2</v>
      </c>
      <c r="B15" s="4" t="s">
        <v>21</v>
      </c>
      <c r="C15" s="5">
        <f>1000000*0.3</f>
        <v>300000</v>
      </c>
      <c r="D15" s="5">
        <f t="shared" si="1"/>
        <v>42857.142857142855</v>
      </c>
      <c r="E15" s="8">
        <v>100</v>
      </c>
      <c r="F15" s="8">
        <f t="shared" si="0"/>
        <v>4285714.2857142854</v>
      </c>
    </row>
    <row r="16" spans="1:6" x14ac:dyDescent="0.25">
      <c r="A16" s="2">
        <v>3</v>
      </c>
      <c r="B16" s="4" t="s">
        <v>10</v>
      </c>
      <c r="C16" s="5">
        <v>1000000</v>
      </c>
      <c r="D16" s="5">
        <f t="shared" si="1"/>
        <v>142857.14285714287</v>
      </c>
      <c r="E16" s="8">
        <v>50</v>
      </c>
      <c r="F16" s="8">
        <f t="shared" si="0"/>
        <v>7142857.1428571437</v>
      </c>
    </row>
    <row r="17" spans="1:6" ht="30" x14ac:dyDescent="0.25">
      <c r="A17" s="2">
        <v>4</v>
      </c>
      <c r="B17" s="4" t="s">
        <v>11</v>
      </c>
      <c r="C17" s="5">
        <v>1</v>
      </c>
      <c r="D17" s="5">
        <v>1</v>
      </c>
      <c r="E17" s="8">
        <v>300000</v>
      </c>
      <c r="F17" s="8">
        <f t="shared" si="0"/>
        <v>300000</v>
      </c>
    </row>
    <row r="18" spans="1:6" x14ac:dyDescent="0.25">
      <c r="A18" s="14"/>
      <c r="B18" s="17" t="s">
        <v>22</v>
      </c>
      <c r="C18" s="16"/>
      <c r="D18" s="16"/>
      <c r="E18" s="16"/>
      <c r="F18" s="18">
        <f>SUM(F14:F17)</f>
        <v>11828571.428571429</v>
      </c>
    </row>
    <row r="19" spans="1:6" x14ac:dyDescent="0.25">
      <c r="A19" s="2"/>
      <c r="B19" s="2"/>
      <c r="C19" s="5"/>
      <c r="D19" s="5"/>
      <c r="E19" s="5"/>
      <c r="F19" s="5"/>
    </row>
    <row r="20" spans="1:6" x14ac:dyDescent="0.25">
      <c r="A20" s="9"/>
      <c r="B20" s="10" t="s">
        <v>12</v>
      </c>
      <c r="C20" s="11"/>
      <c r="D20" s="11"/>
      <c r="E20" s="11"/>
      <c r="F20" s="11"/>
    </row>
    <row r="21" spans="1:6" ht="45" x14ac:dyDescent="0.25">
      <c r="A21" s="2"/>
      <c r="B21" s="4" t="s">
        <v>14</v>
      </c>
      <c r="C21" s="5">
        <f>1000000*0.5*0.3</f>
        <v>150000</v>
      </c>
      <c r="D21" s="5">
        <f t="shared" ref="D21:D24" si="2">C21/7</f>
        <v>21428.571428571428</v>
      </c>
      <c r="E21" s="5">
        <v>1600</v>
      </c>
      <c r="F21" s="5">
        <f t="shared" si="0"/>
        <v>34285714.285714284</v>
      </c>
    </row>
    <row r="22" spans="1:6" ht="30" x14ac:dyDescent="0.25">
      <c r="A22" s="2"/>
      <c r="B22" s="4" t="s">
        <v>15</v>
      </c>
      <c r="C22" s="5">
        <f>1000000*0.5*0.3</f>
        <v>150000</v>
      </c>
      <c r="D22" s="5">
        <f t="shared" si="2"/>
        <v>21428.571428571428</v>
      </c>
      <c r="E22" s="5">
        <v>800</v>
      </c>
      <c r="F22" s="5">
        <f t="shared" si="0"/>
        <v>17142857.142857142</v>
      </c>
    </row>
    <row r="23" spans="1:6" ht="30" x14ac:dyDescent="0.25">
      <c r="A23" s="2"/>
      <c r="B23" s="4" t="s">
        <v>13</v>
      </c>
      <c r="C23" s="5">
        <v>1000000</v>
      </c>
      <c r="D23" s="5">
        <f t="shared" si="2"/>
        <v>142857.14285714287</v>
      </c>
      <c r="E23" s="5">
        <v>200</v>
      </c>
      <c r="F23" s="5">
        <f t="shared" si="0"/>
        <v>28571428.571428575</v>
      </c>
    </row>
    <row r="24" spans="1:6" ht="30" x14ac:dyDescent="0.25">
      <c r="A24" s="2"/>
      <c r="B24" s="4" t="s">
        <v>16</v>
      </c>
      <c r="C24" s="5">
        <v>1000000</v>
      </c>
      <c r="D24" s="5">
        <f t="shared" si="2"/>
        <v>142857.14285714287</v>
      </c>
      <c r="E24" s="5">
        <v>25</v>
      </c>
      <c r="F24" s="5">
        <f t="shared" si="0"/>
        <v>3571428.5714285718</v>
      </c>
    </row>
    <row r="25" spans="1:6" x14ac:dyDescent="0.25">
      <c r="A25" s="9"/>
      <c r="B25" s="12" t="s">
        <v>17</v>
      </c>
      <c r="C25" s="9"/>
      <c r="D25" s="9"/>
      <c r="E25" s="9"/>
      <c r="F25" s="13">
        <f>SUM(F21:F24)</f>
        <v>83571428.571428567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IZHAR Sumera</dc:creator>
  <cp:lastModifiedBy>IZHAR Sumera</cp:lastModifiedBy>
  <dcterms:created xsi:type="dcterms:W3CDTF">2025-01-13T09:43:49Z</dcterms:created>
  <dcterms:modified xsi:type="dcterms:W3CDTF">2025-01-13T10:23:34Z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2025-01-13T10:23:03Z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93d27ced-a54c-49b7-b6a8-2044c8813c4c</vt:lpwstr>
  </property>
  <property fmtid="{D5CDD505-2E9C-101B-9397-08002B2CF9AE}" pid="8" name="MSIP_Label_2059aa38-f392-4105-be92-628035578272_ContentBits">
    <vt:lpwstr>0</vt:lpwstr>
  </property>
</Properties>
</file>